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9135" windowHeight="4455"/>
  </bookViews>
  <sheets>
    <sheet name="Stufe 1" sheetId="1" r:id="rId1"/>
  </sheets>
  <calcPr calcId="125725"/>
</workbook>
</file>

<file path=xl/calcChain.xml><?xml version="1.0" encoding="utf-8"?>
<calcChain xmlns="http://schemas.openxmlformats.org/spreadsheetml/2006/main">
  <c r="D6" i="1"/>
  <c r="N6"/>
  <c r="Q6" s="1"/>
  <c r="Q36" s="1"/>
  <c r="B7"/>
  <c r="D7"/>
  <c r="L7"/>
  <c r="N7"/>
  <c r="Q7" s="1"/>
  <c r="Q37" s="1"/>
  <c r="B8"/>
  <c r="B38" s="1"/>
  <c r="D8"/>
  <c r="G8" s="1"/>
  <c r="G38" s="1"/>
  <c r="L8"/>
  <c r="L9" s="1"/>
  <c r="N8"/>
  <c r="Q8" s="1"/>
  <c r="Q38" s="1"/>
  <c r="B9"/>
  <c r="B10" s="1"/>
  <c r="D9"/>
  <c r="G9" s="1"/>
  <c r="G39" s="1"/>
  <c r="N9"/>
  <c r="Q9" s="1"/>
  <c r="Q39" s="1"/>
  <c r="D10"/>
  <c r="G10" s="1"/>
  <c r="G40" s="1"/>
  <c r="N10"/>
  <c r="Q10" s="1"/>
  <c r="Q40" s="1"/>
  <c r="D11"/>
  <c r="G11" s="1"/>
  <c r="G41" s="1"/>
  <c r="N11"/>
  <c r="Q11" s="1"/>
  <c r="Q41" s="1"/>
  <c r="D12"/>
  <c r="G12" s="1"/>
  <c r="G42" s="1"/>
  <c r="N12"/>
  <c r="Q12" s="1"/>
  <c r="Q42" s="1"/>
  <c r="D13"/>
  <c r="G13" s="1"/>
  <c r="G43" s="1"/>
  <c r="N13"/>
  <c r="Q13" s="1"/>
  <c r="Q43" s="1"/>
  <c r="D14"/>
  <c r="G14" s="1"/>
  <c r="G44" s="1"/>
  <c r="N14"/>
  <c r="Q14" s="1"/>
  <c r="Q44" s="1"/>
  <c r="D15"/>
  <c r="G15" s="1"/>
  <c r="G45" s="1"/>
  <c r="N15"/>
  <c r="Q15" s="1"/>
  <c r="Q45" s="1"/>
  <c r="D20"/>
  <c r="G20" s="1"/>
  <c r="G47" s="1"/>
  <c r="N20"/>
  <c r="Q20" s="1"/>
  <c r="Q47" s="1"/>
  <c r="B21"/>
  <c r="D21"/>
  <c r="G21" s="1"/>
  <c r="G48" s="1"/>
  <c r="L21"/>
  <c r="L22" s="1"/>
  <c r="N21"/>
  <c r="Q21" s="1"/>
  <c r="Q48" s="1"/>
  <c r="B22"/>
  <c r="B23" s="1"/>
  <c r="D22"/>
  <c r="G22" s="1"/>
  <c r="G49" s="1"/>
  <c r="N22"/>
  <c r="Q22" s="1"/>
  <c r="Q49" s="1"/>
  <c r="D23"/>
  <c r="G23" s="1"/>
  <c r="G50" s="1"/>
  <c r="N23"/>
  <c r="Q23" s="1"/>
  <c r="Q50" s="1"/>
  <c r="D24"/>
  <c r="G24" s="1"/>
  <c r="G51" s="1"/>
  <c r="N24"/>
  <c r="Q24" s="1"/>
  <c r="Q51" s="1"/>
  <c r="D25"/>
  <c r="G25" s="1"/>
  <c r="G52" s="1"/>
  <c r="N25"/>
  <c r="Q25" s="1"/>
  <c r="Q52" s="1"/>
  <c r="D26"/>
  <c r="G26" s="1"/>
  <c r="G53" s="1"/>
  <c r="N26"/>
  <c r="Q26" s="1"/>
  <c r="Q53" s="1"/>
  <c r="D27"/>
  <c r="G27" s="1"/>
  <c r="G54" s="1"/>
  <c r="N27"/>
  <c r="Q27" s="1"/>
  <c r="Q54" s="1"/>
  <c r="D28"/>
  <c r="G28" s="1"/>
  <c r="G55" s="1"/>
  <c r="N28"/>
  <c r="Q28" s="1"/>
  <c r="Q55" s="1"/>
  <c r="D29"/>
  <c r="G29" s="1"/>
  <c r="G56" s="1"/>
  <c r="N29"/>
  <c r="Q29" s="1"/>
  <c r="Q56" s="1"/>
  <c r="B36"/>
  <c r="D36"/>
  <c r="E36"/>
  <c r="F36"/>
  <c r="H36"/>
  <c r="L36"/>
  <c r="O36"/>
  <c r="P36"/>
  <c r="R36"/>
  <c r="B37"/>
  <c r="E37"/>
  <c r="F37"/>
  <c r="H37"/>
  <c r="L37"/>
  <c r="O37"/>
  <c r="P37"/>
  <c r="R37"/>
  <c r="E38"/>
  <c r="F38"/>
  <c r="H38"/>
  <c r="L38"/>
  <c r="O38"/>
  <c r="P38"/>
  <c r="R38"/>
  <c r="E39"/>
  <c r="F39"/>
  <c r="H39"/>
  <c r="N39"/>
  <c r="O39"/>
  <c r="P39"/>
  <c r="R39"/>
  <c r="E40"/>
  <c r="F40"/>
  <c r="H40"/>
  <c r="N40"/>
  <c r="O40"/>
  <c r="P40"/>
  <c r="R40"/>
  <c r="D41"/>
  <c r="E41"/>
  <c r="F41"/>
  <c r="H41"/>
  <c r="N41"/>
  <c r="O41"/>
  <c r="P41"/>
  <c r="R41"/>
  <c r="D42"/>
  <c r="E42"/>
  <c r="F42"/>
  <c r="H42"/>
  <c r="N42"/>
  <c r="O42"/>
  <c r="P42"/>
  <c r="R42"/>
  <c r="E43"/>
  <c r="F43"/>
  <c r="H43"/>
  <c r="O43"/>
  <c r="P43"/>
  <c r="R43"/>
  <c r="D44"/>
  <c r="E44"/>
  <c r="F44"/>
  <c r="H44"/>
  <c r="N44"/>
  <c r="O44"/>
  <c r="P44"/>
  <c r="R44"/>
  <c r="D45"/>
  <c r="E45"/>
  <c r="F45"/>
  <c r="H45"/>
  <c r="N45"/>
  <c r="O45"/>
  <c r="P45"/>
  <c r="R45"/>
  <c r="B47"/>
  <c r="E47"/>
  <c r="F47"/>
  <c r="H47"/>
  <c r="L47"/>
  <c r="O47"/>
  <c r="P47"/>
  <c r="R47"/>
  <c r="B48"/>
  <c r="E48"/>
  <c r="F48"/>
  <c r="H48"/>
  <c r="L48"/>
  <c r="N48"/>
  <c r="O48"/>
  <c r="P48"/>
  <c r="R48"/>
  <c r="D49"/>
  <c r="E49"/>
  <c r="F49"/>
  <c r="H49"/>
  <c r="N49"/>
  <c r="O49"/>
  <c r="P49"/>
  <c r="R49"/>
  <c r="E50"/>
  <c r="F50"/>
  <c r="H50"/>
  <c r="O50"/>
  <c r="P50"/>
  <c r="R50"/>
  <c r="E51"/>
  <c r="F51"/>
  <c r="H51"/>
  <c r="N51"/>
  <c r="O51"/>
  <c r="P51"/>
  <c r="R51"/>
  <c r="D52"/>
  <c r="E52"/>
  <c r="F52"/>
  <c r="H52"/>
  <c r="N52"/>
  <c r="O52"/>
  <c r="P52"/>
  <c r="R52"/>
  <c r="D53"/>
  <c r="E53"/>
  <c r="F53"/>
  <c r="H53"/>
  <c r="N53"/>
  <c r="O53"/>
  <c r="P53"/>
  <c r="R53"/>
  <c r="E54"/>
  <c r="F54"/>
  <c r="H54"/>
  <c r="O54"/>
  <c r="P54"/>
  <c r="R54"/>
  <c r="D55"/>
  <c r="E55"/>
  <c r="F55"/>
  <c r="H55"/>
  <c r="N55"/>
  <c r="O55"/>
  <c r="P55"/>
  <c r="R55"/>
  <c r="D56"/>
  <c r="E56"/>
  <c r="F56"/>
  <c r="H56"/>
  <c r="N56"/>
  <c r="O56"/>
  <c r="P56"/>
  <c r="R56"/>
  <c r="G37" l="1"/>
  <c r="G7"/>
  <c r="N54"/>
  <c r="N50"/>
  <c r="N47"/>
  <c r="N43"/>
  <c r="D39"/>
  <c r="N38"/>
  <c r="N36"/>
  <c r="G6"/>
  <c r="G36" s="1"/>
  <c r="D50"/>
  <c r="D47"/>
  <c r="D38"/>
  <c r="N37"/>
  <c r="L49"/>
  <c r="L23"/>
  <c r="D54"/>
  <c r="D51"/>
  <c r="B49"/>
  <c r="D48"/>
  <c r="D43"/>
  <c r="D40"/>
  <c r="B39"/>
  <c r="D37"/>
  <c r="B24"/>
  <c r="B50"/>
  <c r="B11"/>
  <c r="B40"/>
  <c r="L10"/>
  <c r="L39"/>
  <c r="L24" l="1"/>
  <c r="L50"/>
  <c r="L11"/>
  <c r="L40"/>
  <c r="B12"/>
  <c r="B41"/>
  <c r="B25"/>
  <c r="B51"/>
  <c r="L51" l="1"/>
  <c r="L25"/>
  <c r="B26"/>
  <c r="B52"/>
  <c r="B13"/>
  <c r="B42"/>
  <c r="L12"/>
  <c r="L41"/>
  <c r="L52" l="1"/>
  <c r="L26"/>
  <c r="L13"/>
  <c r="L42"/>
  <c r="B14"/>
  <c r="B43"/>
  <c r="B27"/>
  <c r="B53"/>
  <c r="L27" l="1"/>
  <c r="L53"/>
  <c r="B28"/>
  <c r="B54"/>
  <c r="B15"/>
  <c r="B45" s="1"/>
  <c r="B44"/>
  <c r="L14"/>
  <c r="L43"/>
  <c r="L54" l="1"/>
  <c r="L28"/>
  <c r="L15"/>
  <c r="L45" s="1"/>
  <c r="L44"/>
  <c r="B29"/>
  <c r="B56" s="1"/>
  <c r="B55"/>
  <c r="L29" l="1"/>
  <c r="L56" s="1"/>
  <c r="L55"/>
</calcChain>
</file>

<file path=xl/sharedStrings.xml><?xml version="1.0" encoding="utf-8"?>
<sst xmlns="http://schemas.openxmlformats.org/spreadsheetml/2006/main" count="161" uniqueCount="22">
  <si>
    <t>M 2</t>
  </si>
  <si>
    <t>Zahl:</t>
  </si>
  <si>
    <t>NR</t>
  </si>
  <si>
    <t>SK</t>
  </si>
  <si>
    <t>ZAHL 1</t>
  </si>
  <si>
    <t>EH1</t>
  </si>
  <si>
    <t>ZAHL 2</t>
  </si>
  <si>
    <t>EH2</t>
  </si>
  <si>
    <t>km</t>
  </si>
  <si>
    <t xml:space="preserve"> =</t>
  </si>
  <si>
    <t>m</t>
  </si>
  <si>
    <t>cm</t>
  </si>
  <si>
    <t>mm</t>
  </si>
  <si>
    <t>m²</t>
  </si>
  <si>
    <t>dm²</t>
  </si>
  <si>
    <t>ha</t>
  </si>
  <si>
    <t>mm²</t>
  </si>
  <si>
    <t>cm²</t>
  </si>
  <si>
    <t>a</t>
  </si>
  <si>
    <t>MASSVERWANDLUNGEN - Längen und Flächen</t>
  </si>
  <si>
    <t>verändere die rote Zahl, dann ändert sich das gesamte AB</t>
  </si>
  <si>
    <t>Lösung zuLängen und Flächenmaßen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</si>
</sst>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6"/>
      <name val="Arial"/>
      <family val="2"/>
    </font>
    <font>
      <sz val="10"/>
      <name val="Arial"/>
      <family val="2"/>
    </font>
    <font>
      <sz val="14"/>
      <name val="Arial Rounded MT Bold"/>
      <family val="2"/>
    </font>
    <font>
      <sz val="10"/>
      <name val="Arial Rounded MT Bold"/>
      <family val="2"/>
    </font>
    <font>
      <sz val="1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5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41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3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9" fillId="0" borderId="3" xfId="0" applyFont="1" applyBorder="1"/>
    <xf numFmtId="0" fontId="5" fillId="0" borderId="4" xfId="0" applyFont="1" applyBorder="1"/>
    <xf numFmtId="0" fontId="7" fillId="0" borderId="3" xfId="0" applyFont="1" applyBorder="1" applyAlignment="1">
      <alignment horizontal="right"/>
    </xf>
    <xf numFmtId="0" fontId="10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8" fillId="0" borderId="3" xfId="0" applyFont="1" applyBorder="1"/>
    <xf numFmtId="0" fontId="7" fillId="0" borderId="4" xfId="0" applyFont="1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Alignment="1">
      <alignment horizontal="right"/>
    </xf>
    <xf numFmtId="0" fontId="1" fillId="3" borderId="7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0" fillId="3" borderId="10" xfId="0" applyFill="1" applyBorder="1"/>
    <xf numFmtId="0" fontId="0" fillId="3" borderId="10" xfId="0" applyFill="1" applyBorder="1" applyAlignment="1">
      <alignment horizontal="right"/>
    </xf>
    <xf numFmtId="0" fontId="0" fillId="3" borderId="11" xfId="0" applyFill="1" applyBorder="1"/>
    <xf numFmtId="0" fontId="0" fillId="3" borderId="12" xfId="0" applyFill="1" applyBorder="1"/>
    <xf numFmtId="0" fontId="6" fillId="3" borderId="11" xfId="0" applyFont="1" applyFill="1" applyBorder="1"/>
    <xf numFmtId="0" fontId="0" fillId="3" borderId="13" xfId="0" applyFill="1" applyBorder="1"/>
    <xf numFmtId="0" fontId="1" fillId="3" borderId="14" xfId="0" applyFont="1" applyFill="1" applyBorder="1"/>
    <xf numFmtId="0" fontId="6" fillId="3" borderId="14" xfId="0" applyFont="1" applyFill="1" applyBorder="1"/>
    <xf numFmtId="0" fontId="7" fillId="3" borderId="7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4" borderId="8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right"/>
    </xf>
    <xf numFmtId="0" fontId="6" fillId="4" borderId="14" xfId="0" applyFont="1" applyFill="1" applyBorder="1"/>
    <xf numFmtId="0" fontId="1" fillId="3" borderId="15" xfId="0" applyFont="1" applyFill="1" applyBorder="1"/>
    <xf numFmtId="0" fontId="7" fillId="3" borderId="15" xfId="0" applyFont="1" applyFill="1" applyBorder="1"/>
    <xf numFmtId="0" fontId="6" fillId="3" borderId="15" xfId="0" applyFont="1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6" xfId="0" applyFill="1" applyBorder="1"/>
    <xf numFmtId="0" fontId="0" fillId="3" borderId="16" xfId="0" applyFill="1" applyBorder="1" applyAlignment="1">
      <alignment horizontal="right"/>
    </xf>
    <xf numFmtId="0" fontId="0" fillId="3" borderId="17" xfId="0" applyFill="1" applyBorder="1"/>
    <xf numFmtId="0" fontId="0" fillId="3" borderId="18" xfId="0" applyFill="1" applyBorder="1"/>
    <xf numFmtId="0" fontId="0" fillId="3" borderId="15" xfId="0" applyFill="1" applyBorder="1"/>
    <xf numFmtId="0" fontId="5" fillId="3" borderId="15" xfId="0" applyFont="1" applyFill="1" applyBorder="1"/>
    <xf numFmtId="0" fontId="0" fillId="3" borderId="19" xfId="0" applyFill="1" applyBorder="1"/>
    <xf numFmtId="0" fontId="0" fillId="3" borderId="19" xfId="0" applyFill="1" applyBorder="1" applyAlignment="1">
      <alignment horizontal="right"/>
    </xf>
    <xf numFmtId="0" fontId="0" fillId="3" borderId="20" xfId="0" applyFill="1" applyBorder="1"/>
    <xf numFmtId="0" fontId="5" fillId="3" borderId="7" xfId="0" applyFont="1" applyFill="1" applyBorder="1"/>
    <xf numFmtId="0" fontId="10" fillId="0" borderId="0" xfId="0" quotePrefix="1" applyFont="1" applyAlignment="1">
      <alignment horizontal="right"/>
    </xf>
    <xf numFmtId="0" fontId="1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90" zoomScaleNormal="90" zoomScalePageLayoutView="75" workbookViewId="0">
      <selection activeCell="E4" sqref="E4"/>
    </sheetView>
  </sheetViews>
  <sheetFormatPr baseColWidth="10" defaultRowHeight="12.75"/>
  <cols>
    <col min="1" max="1" width="1.140625" customWidth="1"/>
    <col min="2" max="2" width="4.42578125" customWidth="1"/>
    <col min="3" max="3" width="1.140625" customWidth="1"/>
    <col min="4" max="4" width="12" customWidth="1"/>
    <col min="5" max="5" width="6.7109375" customWidth="1"/>
    <col min="6" max="6" width="2.7109375" style="1" customWidth="1"/>
    <col min="7" max="7" width="10.85546875" customWidth="1"/>
    <col min="8" max="8" width="5.85546875" customWidth="1"/>
    <col min="9" max="9" width="1.28515625" customWidth="1"/>
    <col min="10" max="10" width="2.140625" customWidth="1"/>
    <col min="11" max="11" width="1.140625" customWidth="1"/>
    <col min="12" max="12" width="4.42578125" customWidth="1"/>
    <col min="13" max="13" width="1.140625" customWidth="1"/>
    <col min="14" max="14" width="12.42578125" customWidth="1"/>
    <col min="15" max="15" width="6.140625" customWidth="1"/>
    <col min="16" max="16" width="2.85546875" style="1" customWidth="1"/>
    <col min="17" max="17" width="15.85546875" customWidth="1"/>
    <col min="18" max="18" width="6.85546875" customWidth="1"/>
    <col min="19" max="19" width="1.42578125" customWidth="1"/>
    <col min="20" max="20" width="0.85546875" customWidth="1"/>
    <col min="21" max="16384" width="11.42578125" style="74"/>
  </cols>
  <sheetData>
    <row r="1" spans="1:19" ht="18">
      <c r="B1" s="7"/>
      <c r="C1" s="8"/>
      <c r="E1" s="8"/>
      <c r="F1" s="20"/>
      <c r="G1" s="8"/>
      <c r="H1" s="8"/>
      <c r="I1" s="8"/>
      <c r="J1" s="8"/>
      <c r="K1" s="8"/>
      <c r="L1" s="6" t="s">
        <v>0</v>
      </c>
      <c r="M1" s="8"/>
      <c r="N1" s="21"/>
      <c r="O1" s="28"/>
    </row>
    <row r="2" spans="1:19" ht="18">
      <c r="B2" s="8" t="s">
        <v>19</v>
      </c>
      <c r="C2" s="8"/>
      <c r="E2" s="8"/>
      <c r="F2" s="20"/>
      <c r="G2" s="8"/>
      <c r="H2" s="8"/>
      <c r="I2" s="8"/>
      <c r="J2" s="8"/>
      <c r="K2" s="8"/>
      <c r="L2" s="9"/>
      <c r="M2" s="8"/>
    </row>
    <row r="3" spans="1:19" ht="13.5" thickBot="1">
      <c r="D3" s="1" t="s">
        <v>1</v>
      </c>
      <c r="E3" s="71">
        <v>1.2</v>
      </c>
      <c r="F3" s="29" t="s">
        <v>20</v>
      </c>
    </row>
    <row r="4" spans="1:19" ht="8.1" customHeight="1">
      <c r="A4" s="69"/>
      <c r="B4" s="67"/>
      <c r="C4" s="67"/>
      <c r="D4" s="68"/>
      <c r="E4" s="67"/>
      <c r="F4" s="68"/>
      <c r="G4" s="67"/>
      <c r="H4" s="67"/>
      <c r="I4" s="64"/>
      <c r="K4" s="69"/>
      <c r="L4" s="67"/>
      <c r="M4" s="67"/>
      <c r="N4" s="68"/>
      <c r="O4" s="67"/>
      <c r="P4" s="68"/>
      <c r="Q4" s="67"/>
      <c r="R4" s="67"/>
      <c r="S4" s="64"/>
    </row>
    <row r="5" spans="1:19">
      <c r="A5" s="59"/>
      <c r="B5" s="3" t="s">
        <v>2</v>
      </c>
      <c r="C5" s="3" t="s">
        <v>3</v>
      </c>
      <c r="D5" s="3" t="s">
        <v>4</v>
      </c>
      <c r="E5" s="3" t="s">
        <v>5</v>
      </c>
      <c r="F5" s="18"/>
      <c r="G5" s="3" t="s">
        <v>6</v>
      </c>
      <c r="H5" s="3" t="s">
        <v>7</v>
      </c>
      <c r="I5" s="65"/>
      <c r="K5" s="59"/>
      <c r="L5" s="3" t="s">
        <v>2</v>
      </c>
      <c r="M5" s="3" t="s">
        <v>3</v>
      </c>
      <c r="N5" s="3" t="s">
        <v>4</v>
      </c>
      <c r="O5" s="3" t="s">
        <v>5</v>
      </c>
      <c r="P5" s="18"/>
      <c r="Q5" s="3" t="s">
        <v>6</v>
      </c>
      <c r="R5" s="3" t="s">
        <v>7</v>
      </c>
      <c r="S5" s="65"/>
    </row>
    <row r="6" spans="1:19" ht="19.5">
      <c r="A6" s="59"/>
      <c r="B6" s="10">
        <v>1</v>
      </c>
      <c r="C6" s="10"/>
      <c r="D6" s="22">
        <f>$E$3*0.5</f>
        <v>0.6</v>
      </c>
      <c r="E6" s="23" t="s">
        <v>8</v>
      </c>
      <c r="F6" s="24" t="s">
        <v>9</v>
      </c>
      <c r="G6" s="25">
        <f>D6*1000</f>
        <v>600</v>
      </c>
      <c r="H6" s="26" t="s">
        <v>10</v>
      </c>
      <c r="I6" s="66"/>
      <c r="J6" s="11"/>
      <c r="K6" s="70"/>
      <c r="L6" s="10">
        <v>1</v>
      </c>
      <c r="M6" s="10"/>
      <c r="N6" s="22">
        <f>$E$3*0.2</f>
        <v>0.24</v>
      </c>
      <c r="O6" s="23" t="s">
        <v>13</v>
      </c>
      <c r="P6" s="24" t="s">
        <v>9</v>
      </c>
      <c r="Q6" s="25">
        <f>N6*100</f>
        <v>24</v>
      </c>
      <c r="R6" s="26" t="s">
        <v>14</v>
      </c>
      <c r="S6" s="65"/>
    </row>
    <row r="7" spans="1:19" ht="19.5">
      <c r="A7" s="59"/>
      <c r="B7" s="10">
        <f>B6+1</f>
        <v>2</v>
      </c>
      <c r="C7" s="10"/>
      <c r="D7" s="22">
        <f>$E$3*8</f>
        <v>9.6</v>
      </c>
      <c r="E7" s="23" t="s">
        <v>11</v>
      </c>
      <c r="F7" s="24" t="s">
        <v>9</v>
      </c>
      <c r="G7" s="25">
        <f>D7/100</f>
        <v>9.6000000000000002E-2</v>
      </c>
      <c r="H7" s="26" t="s">
        <v>10</v>
      </c>
      <c r="I7" s="66"/>
      <c r="J7" s="11"/>
      <c r="K7" s="70"/>
      <c r="L7" s="10">
        <f>L6+1</f>
        <v>2</v>
      </c>
      <c r="M7" s="10"/>
      <c r="N7" s="22">
        <f>$E$3*15</f>
        <v>18</v>
      </c>
      <c r="O7" s="23" t="s">
        <v>14</v>
      </c>
      <c r="P7" s="24" t="s">
        <v>9</v>
      </c>
      <c r="Q7" s="25">
        <f>N7/100</f>
        <v>0.18</v>
      </c>
      <c r="R7" s="26" t="s">
        <v>13</v>
      </c>
      <c r="S7" s="65"/>
    </row>
    <row r="8" spans="1:19" ht="19.5">
      <c r="A8" s="59"/>
      <c r="B8" s="10">
        <f t="shared" ref="B8:B15" si="0">B7+1</f>
        <v>3</v>
      </c>
      <c r="C8" s="10"/>
      <c r="D8" s="22">
        <f>$E$3*2.1</f>
        <v>2.52</v>
      </c>
      <c r="E8" s="23" t="s">
        <v>10</v>
      </c>
      <c r="F8" s="24" t="s">
        <v>9</v>
      </c>
      <c r="G8" s="25">
        <f>D8*1000</f>
        <v>2520</v>
      </c>
      <c r="H8" s="26" t="s">
        <v>12</v>
      </c>
      <c r="I8" s="66"/>
      <c r="J8" s="11"/>
      <c r="K8" s="70"/>
      <c r="L8" s="10">
        <f t="shared" ref="L8:L15" si="1">L7+1</f>
        <v>3</v>
      </c>
      <c r="M8" s="10"/>
      <c r="N8" s="22">
        <f>$E$3*0.3</f>
        <v>0.36</v>
      </c>
      <c r="O8" s="23" t="s">
        <v>15</v>
      </c>
      <c r="P8" s="24" t="s">
        <v>9</v>
      </c>
      <c r="Q8" s="25">
        <f>N8*10000</f>
        <v>3600</v>
      </c>
      <c r="R8" s="26" t="s">
        <v>13</v>
      </c>
      <c r="S8" s="65"/>
    </row>
    <row r="9" spans="1:19" ht="19.5">
      <c r="A9" s="59"/>
      <c r="B9" s="10">
        <f t="shared" si="0"/>
        <v>4</v>
      </c>
      <c r="C9" s="10"/>
      <c r="D9" s="22">
        <f>$E$3*4</f>
        <v>4.8</v>
      </c>
      <c r="E9" s="23" t="s">
        <v>12</v>
      </c>
      <c r="F9" s="24" t="s">
        <v>9</v>
      </c>
      <c r="G9" s="25">
        <f>D9/10</f>
        <v>0.48</v>
      </c>
      <c r="H9" s="26" t="s">
        <v>11</v>
      </c>
      <c r="I9" s="66"/>
      <c r="J9" s="11"/>
      <c r="K9" s="70"/>
      <c r="L9" s="10">
        <f t="shared" si="1"/>
        <v>4</v>
      </c>
      <c r="M9" s="10"/>
      <c r="N9" s="22">
        <f>$E$3*9</f>
        <v>10.799999999999999</v>
      </c>
      <c r="O9" s="23" t="s">
        <v>13</v>
      </c>
      <c r="P9" s="24" t="s">
        <v>9</v>
      </c>
      <c r="Q9" s="25">
        <f>N9*100</f>
        <v>1080</v>
      </c>
      <c r="R9" s="26" t="s">
        <v>14</v>
      </c>
      <c r="S9" s="65"/>
    </row>
    <row r="10" spans="1:19" ht="19.5">
      <c r="A10" s="59"/>
      <c r="B10" s="10">
        <f t="shared" si="0"/>
        <v>5</v>
      </c>
      <c r="C10" s="10"/>
      <c r="D10" s="22">
        <f>$E$3*12</f>
        <v>14.399999999999999</v>
      </c>
      <c r="E10" s="23" t="s">
        <v>11</v>
      </c>
      <c r="F10" s="24" t="s">
        <v>9</v>
      </c>
      <c r="G10" s="25">
        <f>D10/100</f>
        <v>0.14399999999999999</v>
      </c>
      <c r="H10" s="26" t="s">
        <v>10</v>
      </c>
      <c r="I10" s="66"/>
      <c r="J10" s="11"/>
      <c r="K10" s="70"/>
      <c r="L10" s="10">
        <f t="shared" si="1"/>
        <v>5</v>
      </c>
      <c r="M10" s="10"/>
      <c r="N10" s="22">
        <f>$E$3*40</f>
        <v>48</v>
      </c>
      <c r="O10" s="23" t="s">
        <v>14</v>
      </c>
      <c r="P10" s="24" t="s">
        <v>9</v>
      </c>
      <c r="Q10" s="25">
        <f>N10/100</f>
        <v>0.48</v>
      </c>
      <c r="R10" s="26" t="s">
        <v>13</v>
      </c>
      <c r="S10" s="65"/>
    </row>
    <row r="11" spans="1:19" ht="19.5">
      <c r="A11" s="59"/>
      <c r="B11" s="10">
        <f t="shared" si="0"/>
        <v>6</v>
      </c>
      <c r="C11" s="10"/>
      <c r="D11" s="22">
        <f>$E$3*6270</f>
        <v>7524</v>
      </c>
      <c r="E11" s="23" t="s">
        <v>10</v>
      </c>
      <c r="F11" s="24" t="s">
        <v>9</v>
      </c>
      <c r="G11" s="25">
        <f>D11/1000</f>
        <v>7.524</v>
      </c>
      <c r="H11" s="26" t="s">
        <v>8</v>
      </c>
      <c r="I11" s="66"/>
      <c r="J11" s="11"/>
      <c r="K11" s="70"/>
      <c r="L11" s="10">
        <f t="shared" si="1"/>
        <v>6</v>
      </c>
      <c r="M11" s="10"/>
      <c r="N11" s="22">
        <f>$E$3*333</f>
        <v>399.59999999999997</v>
      </c>
      <c r="O11" s="23" t="s">
        <v>13</v>
      </c>
      <c r="P11" s="24" t="s">
        <v>9</v>
      </c>
      <c r="Q11" s="25">
        <f>N11/10000</f>
        <v>3.9959999999999996E-2</v>
      </c>
      <c r="R11" s="26" t="s">
        <v>15</v>
      </c>
      <c r="S11" s="65"/>
    </row>
    <row r="12" spans="1:19" ht="19.5">
      <c r="A12" s="59"/>
      <c r="B12" s="10">
        <f t="shared" si="0"/>
        <v>7</v>
      </c>
      <c r="C12" s="10"/>
      <c r="D12" s="22">
        <f>$E$3*555</f>
        <v>666</v>
      </c>
      <c r="E12" s="23" t="s">
        <v>12</v>
      </c>
      <c r="F12" s="24" t="s">
        <v>9</v>
      </c>
      <c r="G12" s="25">
        <f>D12/1000</f>
        <v>0.66600000000000004</v>
      </c>
      <c r="H12" s="26" t="s">
        <v>10</v>
      </c>
      <c r="I12" s="66"/>
      <c r="J12" s="11"/>
      <c r="K12" s="70"/>
      <c r="L12" s="10">
        <f t="shared" si="1"/>
        <v>7</v>
      </c>
      <c r="M12" s="10"/>
      <c r="N12" s="22">
        <f>$E$3*7770</f>
        <v>9324</v>
      </c>
      <c r="O12" s="23" t="s">
        <v>16</v>
      </c>
      <c r="P12" s="24" t="s">
        <v>9</v>
      </c>
      <c r="Q12" s="25">
        <f>N12/10000</f>
        <v>0.93240000000000001</v>
      </c>
      <c r="R12" s="26" t="s">
        <v>14</v>
      </c>
      <c r="S12" s="65"/>
    </row>
    <row r="13" spans="1:19" ht="19.5">
      <c r="A13" s="59"/>
      <c r="B13" s="10">
        <f t="shared" si="0"/>
        <v>8</v>
      </c>
      <c r="C13" s="10"/>
      <c r="D13" s="22">
        <f>$E$3*0.015</f>
        <v>1.7999999999999999E-2</v>
      </c>
      <c r="E13" s="23" t="s">
        <v>10</v>
      </c>
      <c r="F13" s="24" t="s">
        <v>9</v>
      </c>
      <c r="G13" s="25">
        <f>D13*100</f>
        <v>1.7999999999999998</v>
      </c>
      <c r="H13" s="26" t="s">
        <v>11</v>
      </c>
      <c r="I13" s="66"/>
      <c r="J13" s="11"/>
      <c r="K13" s="70"/>
      <c r="L13" s="10">
        <f t="shared" si="1"/>
        <v>8</v>
      </c>
      <c r="M13" s="10"/>
      <c r="N13" s="22">
        <f>$E$3*0.555</f>
        <v>0.66600000000000004</v>
      </c>
      <c r="O13" s="23" t="s">
        <v>13</v>
      </c>
      <c r="P13" s="24" t="s">
        <v>9</v>
      </c>
      <c r="Q13" s="25">
        <f>N13*100</f>
        <v>66.600000000000009</v>
      </c>
      <c r="R13" s="26" t="s">
        <v>14</v>
      </c>
      <c r="S13" s="65"/>
    </row>
    <row r="14" spans="1:19" ht="19.5">
      <c r="A14" s="59"/>
      <c r="B14" s="10">
        <f t="shared" si="0"/>
        <v>9</v>
      </c>
      <c r="C14" s="10"/>
      <c r="D14" s="22">
        <f>$E$3*1.1</f>
        <v>1.32</v>
      </c>
      <c r="E14" s="23" t="s">
        <v>11</v>
      </c>
      <c r="F14" s="24" t="s">
        <v>9</v>
      </c>
      <c r="G14" s="25">
        <f>D14*10</f>
        <v>13.200000000000001</v>
      </c>
      <c r="H14" s="26" t="s">
        <v>12</v>
      </c>
      <c r="I14" s="66"/>
      <c r="J14" s="11"/>
      <c r="K14" s="70"/>
      <c r="L14" s="10">
        <f t="shared" si="1"/>
        <v>9</v>
      </c>
      <c r="M14" s="10"/>
      <c r="N14" s="22">
        <f>$E$3*13</f>
        <v>15.6</v>
      </c>
      <c r="O14" s="23" t="s">
        <v>14</v>
      </c>
      <c r="P14" s="24" t="s">
        <v>9</v>
      </c>
      <c r="Q14" s="25">
        <f>N14*10000</f>
        <v>156000</v>
      </c>
      <c r="R14" s="26" t="s">
        <v>16</v>
      </c>
      <c r="S14" s="65"/>
    </row>
    <row r="15" spans="1:19" ht="19.5">
      <c r="A15" s="59"/>
      <c r="B15" s="10">
        <f t="shared" si="0"/>
        <v>10</v>
      </c>
      <c r="C15" s="10"/>
      <c r="D15" s="22">
        <f>$E$3*0.0033</f>
        <v>3.96E-3</v>
      </c>
      <c r="E15" s="23" t="s">
        <v>8</v>
      </c>
      <c r="F15" s="24" t="s">
        <v>9</v>
      </c>
      <c r="G15" s="25">
        <f>D15*1000000</f>
        <v>3960</v>
      </c>
      <c r="H15" s="26" t="s">
        <v>12</v>
      </c>
      <c r="I15" s="66"/>
      <c r="J15" s="11"/>
      <c r="K15" s="70"/>
      <c r="L15" s="10">
        <f t="shared" si="1"/>
        <v>10</v>
      </c>
      <c r="M15" s="10"/>
      <c r="N15" s="22">
        <f>$E$3*0.0025</f>
        <v>3.0000000000000001E-3</v>
      </c>
      <c r="O15" s="23" t="s">
        <v>15</v>
      </c>
      <c r="P15" s="24" t="s">
        <v>9</v>
      </c>
      <c r="Q15" s="25">
        <f>N15*10000</f>
        <v>30</v>
      </c>
      <c r="R15" s="26" t="s">
        <v>13</v>
      </c>
      <c r="S15" s="65"/>
    </row>
    <row r="16" spans="1:19" ht="7.5" customHeight="1" thickBot="1">
      <c r="A16" s="60"/>
      <c r="B16" s="61"/>
      <c r="C16" s="61"/>
      <c r="D16" s="61"/>
      <c r="E16" s="61"/>
      <c r="F16" s="62"/>
      <c r="G16" s="61"/>
      <c r="H16" s="61"/>
      <c r="I16" s="63"/>
      <c r="K16" s="60"/>
      <c r="L16" s="61"/>
      <c r="M16" s="61"/>
      <c r="N16" s="61"/>
      <c r="O16" s="61"/>
      <c r="P16" s="62"/>
      <c r="Q16" s="61"/>
      <c r="R16" s="61"/>
      <c r="S16" s="63"/>
    </row>
    <row r="17" spans="1:19" ht="6" customHeight="1" thickBot="1"/>
    <row r="18" spans="1:19" ht="6.75" customHeight="1">
      <c r="A18" s="69"/>
      <c r="B18" s="67"/>
      <c r="C18" s="67"/>
      <c r="D18" s="68"/>
      <c r="E18" s="67"/>
      <c r="F18" s="68"/>
      <c r="G18" s="67"/>
      <c r="H18" s="67"/>
      <c r="I18" s="64"/>
      <c r="K18" s="69"/>
      <c r="L18" s="67"/>
      <c r="M18" s="67"/>
      <c r="N18" s="68"/>
      <c r="O18" s="67"/>
      <c r="P18" s="68"/>
      <c r="Q18" s="67"/>
      <c r="R18" s="67"/>
      <c r="S18" s="64"/>
    </row>
    <row r="19" spans="1:19">
      <c r="A19" s="59"/>
      <c r="B19" s="3" t="s">
        <v>2</v>
      </c>
      <c r="C19" s="3" t="s">
        <v>3</v>
      </c>
      <c r="D19" s="3" t="s">
        <v>4</v>
      </c>
      <c r="E19" s="3" t="s">
        <v>5</v>
      </c>
      <c r="F19" s="18"/>
      <c r="G19" s="3" t="s">
        <v>6</v>
      </c>
      <c r="H19" s="3" t="s">
        <v>7</v>
      </c>
      <c r="I19" s="65"/>
      <c r="K19" s="59"/>
      <c r="L19" s="3" t="s">
        <v>2</v>
      </c>
      <c r="M19" s="3" t="s">
        <v>3</v>
      </c>
      <c r="N19" s="3" t="s">
        <v>4</v>
      </c>
      <c r="O19" s="3" t="s">
        <v>5</v>
      </c>
      <c r="P19" s="18"/>
      <c r="Q19" s="3" t="s">
        <v>6</v>
      </c>
      <c r="R19" s="3" t="s">
        <v>7</v>
      </c>
      <c r="S19" s="65"/>
    </row>
    <row r="20" spans="1:19" ht="19.5">
      <c r="A20" s="59"/>
      <c r="B20" s="10">
        <v>1</v>
      </c>
      <c r="C20" s="10"/>
      <c r="D20" s="22">
        <f>$E$3*0.17</f>
        <v>0.20400000000000001</v>
      </c>
      <c r="E20" s="23" t="s">
        <v>8</v>
      </c>
      <c r="F20" s="24" t="s">
        <v>9</v>
      </c>
      <c r="G20" s="25">
        <f>D20*1000</f>
        <v>204.00000000000003</v>
      </c>
      <c r="H20" s="10" t="s">
        <v>10</v>
      </c>
      <c r="I20" s="66"/>
      <c r="J20" s="11"/>
      <c r="K20" s="70"/>
      <c r="L20" s="10">
        <v>1</v>
      </c>
      <c r="M20" s="10"/>
      <c r="N20" s="22">
        <f>$E$3*0.1</f>
        <v>0.12</v>
      </c>
      <c r="O20" s="23" t="s">
        <v>13</v>
      </c>
      <c r="P20" s="24" t="s">
        <v>9</v>
      </c>
      <c r="Q20" s="25">
        <f>N20*10000</f>
        <v>1200</v>
      </c>
      <c r="R20" s="26" t="s">
        <v>17</v>
      </c>
      <c r="S20" s="65"/>
    </row>
    <row r="21" spans="1:19" ht="19.5">
      <c r="A21" s="59"/>
      <c r="B21" s="10">
        <f>B20+1</f>
        <v>2</v>
      </c>
      <c r="C21" s="10"/>
      <c r="D21" s="22">
        <f>$E$3*44</f>
        <v>52.8</v>
      </c>
      <c r="E21" s="23" t="s">
        <v>11</v>
      </c>
      <c r="F21" s="24" t="s">
        <v>9</v>
      </c>
      <c r="G21" s="25">
        <f>D21/100</f>
        <v>0.52800000000000002</v>
      </c>
      <c r="H21" s="10" t="s">
        <v>10</v>
      </c>
      <c r="I21" s="66"/>
      <c r="J21" s="11"/>
      <c r="K21" s="70"/>
      <c r="L21" s="10">
        <f>L20+1</f>
        <v>2</v>
      </c>
      <c r="M21" s="10"/>
      <c r="N21" s="22">
        <f>$E$3*222</f>
        <v>266.39999999999998</v>
      </c>
      <c r="O21" s="23" t="s">
        <v>13</v>
      </c>
      <c r="P21" s="24" t="s">
        <v>9</v>
      </c>
      <c r="Q21" s="25">
        <f>N21/100</f>
        <v>2.6639999999999997</v>
      </c>
      <c r="R21" s="26" t="s">
        <v>18</v>
      </c>
      <c r="S21" s="65"/>
    </row>
    <row r="22" spans="1:19" ht="19.5">
      <c r="A22" s="59"/>
      <c r="B22" s="10">
        <f t="shared" ref="B22:B29" si="2">B21+1</f>
        <v>3</v>
      </c>
      <c r="C22" s="10"/>
      <c r="D22" s="22">
        <f>$E$3*0.1234</f>
        <v>0.14807999999999999</v>
      </c>
      <c r="E22" s="23" t="s">
        <v>10</v>
      </c>
      <c r="F22" s="24" t="s">
        <v>9</v>
      </c>
      <c r="G22" s="25">
        <f>D22*1000</f>
        <v>148.07999999999998</v>
      </c>
      <c r="H22" s="10" t="s">
        <v>12</v>
      </c>
      <c r="I22" s="66"/>
      <c r="J22" s="11"/>
      <c r="K22" s="70"/>
      <c r="L22" s="10">
        <f t="shared" ref="L22:L29" si="3">L21+1</f>
        <v>3</v>
      </c>
      <c r="M22" s="10"/>
      <c r="N22" s="22">
        <f>$E$3*0.99</f>
        <v>1.1879999999999999</v>
      </c>
      <c r="O22" s="23" t="s">
        <v>15</v>
      </c>
      <c r="P22" s="24" t="s">
        <v>9</v>
      </c>
      <c r="Q22" s="25">
        <f>N22*100</f>
        <v>118.8</v>
      </c>
      <c r="R22" s="26" t="s">
        <v>18</v>
      </c>
      <c r="S22" s="65"/>
    </row>
    <row r="23" spans="1:19" ht="19.5">
      <c r="A23" s="59"/>
      <c r="B23" s="10">
        <f t="shared" si="2"/>
        <v>4</v>
      </c>
      <c r="C23" s="10"/>
      <c r="D23" s="22">
        <f>$E$3*4.6</f>
        <v>5.52</v>
      </c>
      <c r="E23" s="23" t="s">
        <v>12</v>
      </c>
      <c r="F23" s="24" t="s">
        <v>9</v>
      </c>
      <c r="G23" s="25">
        <f>D23/10</f>
        <v>0.55199999999999994</v>
      </c>
      <c r="H23" s="10" t="s">
        <v>11</v>
      </c>
      <c r="I23" s="66"/>
      <c r="J23" s="11"/>
      <c r="K23" s="70"/>
      <c r="L23" s="10">
        <f t="shared" si="3"/>
        <v>4</v>
      </c>
      <c r="M23" s="10"/>
      <c r="N23" s="22">
        <f>$E$3*27</f>
        <v>32.4</v>
      </c>
      <c r="O23" s="23" t="s">
        <v>16</v>
      </c>
      <c r="P23" s="24" t="s">
        <v>9</v>
      </c>
      <c r="Q23" s="25">
        <f>N23/100</f>
        <v>0.32400000000000001</v>
      </c>
      <c r="R23" s="26" t="s">
        <v>17</v>
      </c>
      <c r="S23" s="65"/>
    </row>
    <row r="24" spans="1:19" ht="19.5">
      <c r="A24" s="59"/>
      <c r="B24" s="10">
        <f t="shared" si="2"/>
        <v>5</v>
      </c>
      <c r="C24" s="10"/>
      <c r="D24" s="22">
        <f>$E$3*100.9</f>
        <v>121.08</v>
      </c>
      <c r="E24" s="23" t="s">
        <v>11</v>
      </c>
      <c r="F24" s="24" t="s">
        <v>9</v>
      </c>
      <c r="G24" s="25">
        <f>D24/100</f>
        <v>1.2107999999999999</v>
      </c>
      <c r="H24" s="10" t="s">
        <v>10</v>
      </c>
      <c r="I24" s="66"/>
      <c r="J24" s="11"/>
      <c r="K24" s="70"/>
      <c r="L24" s="10">
        <f t="shared" si="3"/>
        <v>5</v>
      </c>
      <c r="M24" s="10"/>
      <c r="N24" s="22">
        <f>$E$3*333.3</f>
        <v>399.96</v>
      </c>
      <c r="O24" s="23" t="s">
        <v>15</v>
      </c>
      <c r="P24" s="24" t="s">
        <v>9</v>
      </c>
      <c r="Q24" s="25">
        <f>N24*10000</f>
        <v>3999600</v>
      </c>
      <c r="R24" s="26" t="s">
        <v>13</v>
      </c>
      <c r="S24" s="65"/>
    </row>
    <row r="25" spans="1:19" ht="19.5">
      <c r="A25" s="59"/>
      <c r="B25" s="10">
        <f t="shared" si="2"/>
        <v>6</v>
      </c>
      <c r="C25" s="10"/>
      <c r="D25" s="22">
        <f>$E$3*55</f>
        <v>66</v>
      </c>
      <c r="E25" s="23" t="s">
        <v>10</v>
      </c>
      <c r="F25" s="24" t="s">
        <v>9</v>
      </c>
      <c r="G25" s="25">
        <f>D25/1000</f>
        <v>6.6000000000000003E-2</v>
      </c>
      <c r="H25" s="10" t="s">
        <v>8</v>
      </c>
      <c r="I25" s="66"/>
      <c r="J25" s="11"/>
      <c r="K25" s="70"/>
      <c r="L25" s="10">
        <f t="shared" si="3"/>
        <v>6</v>
      </c>
      <c r="M25" s="10"/>
      <c r="N25" s="22">
        <f>$E$3*8.3</f>
        <v>9.9600000000000009</v>
      </c>
      <c r="O25" s="23" t="s">
        <v>13</v>
      </c>
      <c r="P25" s="24" t="s">
        <v>9</v>
      </c>
      <c r="Q25" s="25">
        <f>N25/100</f>
        <v>9.9600000000000008E-2</v>
      </c>
      <c r="R25" s="26" t="s">
        <v>18</v>
      </c>
      <c r="S25" s="65"/>
    </row>
    <row r="26" spans="1:19" ht="19.5">
      <c r="A26" s="59"/>
      <c r="B26" s="10">
        <f t="shared" si="2"/>
        <v>7</v>
      </c>
      <c r="C26" s="10"/>
      <c r="D26" s="22">
        <f>$E$3*5</f>
        <v>6</v>
      </c>
      <c r="E26" s="23" t="s">
        <v>12</v>
      </c>
      <c r="F26" s="24" t="s">
        <v>9</v>
      </c>
      <c r="G26" s="25">
        <f>D26/1000</f>
        <v>6.0000000000000001E-3</v>
      </c>
      <c r="H26" s="10" t="s">
        <v>10</v>
      </c>
      <c r="I26" s="66"/>
      <c r="J26" s="11"/>
      <c r="K26" s="70"/>
      <c r="L26" s="10">
        <f t="shared" si="3"/>
        <v>7</v>
      </c>
      <c r="M26" s="10"/>
      <c r="N26" s="22">
        <f>$E$3*100</f>
        <v>120</v>
      </c>
      <c r="O26" s="23" t="s">
        <v>16</v>
      </c>
      <c r="P26" s="24" t="s">
        <v>9</v>
      </c>
      <c r="Q26" s="25">
        <f>N26/10000</f>
        <v>1.2E-2</v>
      </c>
      <c r="R26" s="26" t="s">
        <v>14</v>
      </c>
      <c r="S26" s="65"/>
    </row>
    <row r="27" spans="1:19" ht="19.5">
      <c r="A27" s="59"/>
      <c r="B27" s="10">
        <f t="shared" si="2"/>
        <v>8</v>
      </c>
      <c r="C27" s="10"/>
      <c r="D27" s="22">
        <f>$E$3*0.1</f>
        <v>0.12</v>
      </c>
      <c r="E27" s="23" t="s">
        <v>10</v>
      </c>
      <c r="F27" s="24" t="s">
        <v>9</v>
      </c>
      <c r="G27" s="25">
        <f>D27*100</f>
        <v>12</v>
      </c>
      <c r="H27" s="10" t="s">
        <v>11</v>
      </c>
      <c r="I27" s="66"/>
      <c r="J27" s="11"/>
      <c r="K27" s="70"/>
      <c r="L27" s="10">
        <f t="shared" si="3"/>
        <v>8</v>
      </c>
      <c r="M27" s="10"/>
      <c r="N27" s="22">
        <f>$E$3*0.8</f>
        <v>0.96</v>
      </c>
      <c r="O27" s="23" t="s">
        <v>13</v>
      </c>
      <c r="P27" s="24" t="s">
        <v>9</v>
      </c>
      <c r="Q27" s="25">
        <f>N27*100</f>
        <v>96</v>
      </c>
      <c r="R27" s="26" t="s">
        <v>14</v>
      </c>
      <c r="S27" s="65"/>
    </row>
    <row r="28" spans="1:19" ht="19.5">
      <c r="A28" s="59"/>
      <c r="B28" s="10">
        <f t="shared" si="2"/>
        <v>9</v>
      </c>
      <c r="C28" s="10"/>
      <c r="D28" s="22">
        <f>$E$3*0.4</f>
        <v>0.48</v>
      </c>
      <c r="E28" s="23" t="s">
        <v>11</v>
      </c>
      <c r="F28" s="24" t="s">
        <v>9</v>
      </c>
      <c r="G28" s="25">
        <f>D28*10</f>
        <v>4.8</v>
      </c>
      <c r="H28" s="10" t="s">
        <v>12</v>
      </c>
      <c r="I28" s="66"/>
      <c r="J28" s="11"/>
      <c r="K28" s="70"/>
      <c r="L28" s="10">
        <f t="shared" si="3"/>
        <v>9</v>
      </c>
      <c r="M28" s="10"/>
      <c r="N28" s="22">
        <f>$E$3*0.05</f>
        <v>0.06</v>
      </c>
      <c r="O28" s="23" t="s">
        <v>14</v>
      </c>
      <c r="P28" s="24" t="s">
        <v>9</v>
      </c>
      <c r="Q28" s="25">
        <f>N28*10000</f>
        <v>600</v>
      </c>
      <c r="R28" s="26" t="s">
        <v>16</v>
      </c>
      <c r="S28" s="65"/>
    </row>
    <row r="29" spans="1:19" ht="19.5">
      <c r="A29" s="59"/>
      <c r="B29" s="10">
        <f t="shared" si="2"/>
        <v>10</v>
      </c>
      <c r="C29" s="10"/>
      <c r="D29" s="22">
        <f>$E$3*0.0003</f>
        <v>3.5999999999999997E-4</v>
      </c>
      <c r="E29" s="23" t="s">
        <v>8</v>
      </c>
      <c r="F29" s="24" t="s">
        <v>9</v>
      </c>
      <c r="G29" s="25">
        <f>D29*1000000</f>
        <v>359.99999999999994</v>
      </c>
      <c r="H29" s="10" t="s">
        <v>12</v>
      </c>
      <c r="I29" s="66"/>
      <c r="J29" s="11"/>
      <c r="K29" s="70"/>
      <c r="L29" s="10">
        <f t="shared" si="3"/>
        <v>10</v>
      </c>
      <c r="M29" s="10"/>
      <c r="N29" s="22">
        <f>$E$3*0.0004</f>
        <v>4.8000000000000001E-4</v>
      </c>
      <c r="O29" s="23" t="s">
        <v>15</v>
      </c>
      <c r="P29" s="24" t="s">
        <v>9</v>
      </c>
      <c r="Q29" s="25">
        <f>N29*100</f>
        <v>4.8000000000000001E-2</v>
      </c>
      <c r="R29" s="26" t="s">
        <v>18</v>
      </c>
      <c r="S29" s="65"/>
    </row>
    <row r="30" spans="1:19" ht="6.75" customHeight="1" thickBot="1">
      <c r="A30" s="60"/>
      <c r="B30" s="61"/>
      <c r="C30" s="61"/>
      <c r="D30" s="61"/>
      <c r="E30" s="61"/>
      <c r="F30" s="62"/>
      <c r="G30" s="61"/>
      <c r="H30" s="61"/>
      <c r="I30" s="63"/>
      <c r="K30" s="60"/>
      <c r="L30" s="61"/>
      <c r="M30" s="61"/>
      <c r="N30" s="61"/>
      <c r="O30" s="61"/>
      <c r="P30" s="62"/>
      <c r="Q30" s="61"/>
      <c r="R30" s="61"/>
      <c r="S30" s="63"/>
    </row>
    <row r="31" spans="1:19" ht="6.75" customHeight="1">
      <c r="A31" s="76"/>
      <c r="B31" s="76"/>
      <c r="C31" s="76"/>
      <c r="D31" s="76"/>
      <c r="E31" s="76"/>
      <c r="F31" s="77"/>
      <c r="G31" s="76"/>
      <c r="H31" s="76"/>
      <c r="I31" s="76"/>
      <c r="K31" s="76"/>
      <c r="L31" s="76"/>
      <c r="M31" s="76"/>
      <c r="N31" s="76"/>
      <c r="O31" s="76"/>
      <c r="P31" s="77"/>
      <c r="Q31" s="76"/>
      <c r="R31" s="76"/>
      <c r="S31" s="76"/>
    </row>
    <row r="32" spans="1:19" ht="107.25" customHeight="1">
      <c r="A32" s="76"/>
      <c r="B32" s="78"/>
      <c r="C32" s="78"/>
      <c r="D32" s="78"/>
      <c r="E32" s="78"/>
      <c r="F32" s="79"/>
      <c r="G32" s="78"/>
      <c r="H32" s="78"/>
      <c r="I32" s="78"/>
      <c r="J32" s="80"/>
      <c r="K32" s="78"/>
      <c r="L32" s="78"/>
      <c r="M32" s="78"/>
      <c r="N32" s="78"/>
      <c r="O32" s="78"/>
      <c r="P32" s="79"/>
      <c r="Q32" s="78"/>
      <c r="R32" s="78"/>
      <c r="S32" s="78"/>
    </row>
    <row r="33" spans="1:20" s="75" customFormat="1" ht="18.75" customHeight="1" thickBot="1">
      <c r="A33" s="5"/>
      <c r="B33" s="5"/>
      <c r="C33" s="5"/>
      <c r="D33" s="75" t="s">
        <v>21</v>
      </c>
      <c r="E33" s="5"/>
      <c r="F33" s="19"/>
      <c r="G33" s="5"/>
      <c r="H33" s="5"/>
      <c r="I33" s="5"/>
      <c r="J33" s="4"/>
      <c r="K33" s="5"/>
      <c r="L33" s="5"/>
      <c r="M33" s="5"/>
      <c r="N33" s="5"/>
      <c r="O33" s="5"/>
      <c r="P33" s="19"/>
      <c r="Q33" s="5"/>
      <c r="R33" s="5"/>
      <c r="S33" s="5"/>
      <c r="T33" s="4"/>
    </row>
    <row r="34" spans="1:20" s="75" customFormat="1" ht="5.25" customHeight="1">
      <c r="A34" s="34"/>
      <c r="B34" s="35"/>
      <c r="C34" s="35"/>
      <c r="D34" s="35"/>
      <c r="E34" s="35"/>
      <c r="F34" s="36"/>
      <c r="G34" s="35"/>
      <c r="H34" s="35"/>
      <c r="I34" s="46"/>
      <c r="J34" s="5"/>
      <c r="K34" s="34"/>
      <c r="L34" s="35"/>
      <c r="M34" s="35"/>
      <c r="N34" s="35"/>
      <c r="O34" s="35"/>
      <c r="P34" s="36"/>
      <c r="Q34" s="35"/>
      <c r="R34" s="35"/>
      <c r="S34" s="46"/>
      <c r="T34" s="4"/>
    </row>
    <row r="35" spans="1:20" s="72" customFormat="1" ht="8.25">
      <c r="A35" s="37"/>
      <c r="B35" s="3" t="s">
        <v>2</v>
      </c>
      <c r="C35" s="3" t="s">
        <v>3</v>
      </c>
      <c r="D35" s="3" t="s">
        <v>4</v>
      </c>
      <c r="E35" s="3" t="s">
        <v>5</v>
      </c>
      <c r="F35" s="18"/>
      <c r="G35" s="3" t="s">
        <v>6</v>
      </c>
      <c r="H35" s="3" t="s">
        <v>7</v>
      </c>
      <c r="I35" s="56"/>
      <c r="J35" s="2"/>
      <c r="K35" s="37"/>
      <c r="L35" s="3" t="s">
        <v>2</v>
      </c>
      <c r="M35" s="3" t="s">
        <v>3</v>
      </c>
      <c r="N35" s="3" t="s">
        <v>4</v>
      </c>
      <c r="O35" s="3" t="s">
        <v>5</v>
      </c>
      <c r="P35" s="18"/>
      <c r="Q35" s="3" t="s">
        <v>6</v>
      </c>
      <c r="R35" s="3" t="s">
        <v>7</v>
      </c>
      <c r="S35" s="47"/>
      <c r="T35" s="2"/>
    </row>
    <row r="36" spans="1:20" s="73" customFormat="1" ht="11.25">
      <c r="A36" s="38"/>
      <c r="B36" s="17">
        <f t="shared" ref="B36:B45" si="4">B6</f>
        <v>1</v>
      </c>
      <c r="C36" s="14"/>
      <c r="D36" s="30">
        <f t="shared" ref="D36:H45" si="5">D6</f>
        <v>0.6</v>
      </c>
      <c r="E36" s="31" t="str">
        <f t="shared" si="5"/>
        <v>km</v>
      </c>
      <c r="F36" s="27" t="str">
        <f t="shared" si="5"/>
        <v xml:space="preserve"> =</v>
      </c>
      <c r="G36" s="32">
        <f t="shared" si="5"/>
        <v>600</v>
      </c>
      <c r="H36" s="33" t="str">
        <f t="shared" si="5"/>
        <v>m</v>
      </c>
      <c r="I36" s="57"/>
      <c r="J36" s="15"/>
      <c r="K36" s="49"/>
      <c r="L36" s="17">
        <f t="shared" ref="L36:L45" si="6">L6</f>
        <v>1</v>
      </c>
      <c r="M36" s="14"/>
      <c r="N36" s="30">
        <f t="shared" ref="N36:R45" si="7">N6</f>
        <v>0.24</v>
      </c>
      <c r="O36" s="31" t="str">
        <f t="shared" si="7"/>
        <v>m²</v>
      </c>
      <c r="P36" s="27" t="str">
        <f t="shared" si="7"/>
        <v xml:space="preserve"> =</v>
      </c>
      <c r="Q36" s="32">
        <f t="shared" si="7"/>
        <v>24</v>
      </c>
      <c r="R36" s="14" t="str">
        <f t="shared" si="7"/>
        <v>dm²</v>
      </c>
      <c r="S36" s="48"/>
      <c r="T36" s="12"/>
    </row>
    <row r="37" spans="1:20" s="73" customFormat="1" ht="11.25">
      <c r="A37" s="38"/>
      <c r="B37" s="17">
        <f t="shared" si="4"/>
        <v>2</v>
      </c>
      <c r="C37" s="14"/>
      <c r="D37" s="30">
        <f t="shared" si="5"/>
        <v>9.6</v>
      </c>
      <c r="E37" s="31" t="str">
        <f t="shared" si="5"/>
        <v>cm</v>
      </c>
      <c r="F37" s="27" t="str">
        <f t="shared" si="5"/>
        <v xml:space="preserve"> =</v>
      </c>
      <c r="G37" s="32">
        <f t="shared" si="5"/>
        <v>9.6000000000000002E-2</v>
      </c>
      <c r="H37" s="33" t="str">
        <f t="shared" si="5"/>
        <v>m</v>
      </c>
      <c r="I37" s="57"/>
      <c r="J37" s="15"/>
      <c r="K37" s="49"/>
      <c r="L37" s="17">
        <f t="shared" si="6"/>
        <v>2</v>
      </c>
      <c r="M37" s="14"/>
      <c r="N37" s="30">
        <f t="shared" si="7"/>
        <v>18</v>
      </c>
      <c r="O37" s="31" t="str">
        <f t="shared" si="7"/>
        <v>dm²</v>
      </c>
      <c r="P37" s="27" t="str">
        <f t="shared" si="7"/>
        <v xml:space="preserve"> =</v>
      </c>
      <c r="Q37" s="32">
        <f t="shared" si="7"/>
        <v>0.18</v>
      </c>
      <c r="R37" s="14" t="str">
        <f t="shared" si="7"/>
        <v>m²</v>
      </c>
      <c r="S37" s="48"/>
      <c r="T37" s="12"/>
    </row>
    <row r="38" spans="1:20" s="73" customFormat="1" ht="11.25">
      <c r="A38" s="38"/>
      <c r="B38" s="17">
        <f t="shared" si="4"/>
        <v>3</v>
      </c>
      <c r="C38" s="14"/>
      <c r="D38" s="30">
        <f t="shared" si="5"/>
        <v>2.52</v>
      </c>
      <c r="E38" s="31" t="str">
        <f t="shared" si="5"/>
        <v>m</v>
      </c>
      <c r="F38" s="27" t="str">
        <f t="shared" si="5"/>
        <v xml:space="preserve"> =</v>
      </c>
      <c r="G38" s="32">
        <f t="shared" si="5"/>
        <v>2520</v>
      </c>
      <c r="H38" s="33" t="str">
        <f t="shared" si="5"/>
        <v>mm</v>
      </c>
      <c r="I38" s="57"/>
      <c r="J38" s="15"/>
      <c r="K38" s="49"/>
      <c r="L38" s="17">
        <f t="shared" si="6"/>
        <v>3</v>
      </c>
      <c r="M38" s="14"/>
      <c r="N38" s="30">
        <f t="shared" si="7"/>
        <v>0.36</v>
      </c>
      <c r="O38" s="31" t="str">
        <f t="shared" si="7"/>
        <v>ha</v>
      </c>
      <c r="P38" s="27" t="str">
        <f t="shared" si="7"/>
        <v xml:space="preserve"> =</v>
      </c>
      <c r="Q38" s="32">
        <f t="shared" si="7"/>
        <v>3600</v>
      </c>
      <c r="R38" s="14" t="str">
        <f t="shared" si="7"/>
        <v>m²</v>
      </c>
      <c r="S38" s="48"/>
      <c r="T38" s="12"/>
    </row>
    <row r="39" spans="1:20" s="73" customFormat="1" ht="11.25">
      <c r="A39" s="38"/>
      <c r="B39" s="17">
        <f t="shared" si="4"/>
        <v>4</v>
      </c>
      <c r="C39" s="14"/>
      <c r="D39" s="30">
        <f t="shared" si="5"/>
        <v>4.8</v>
      </c>
      <c r="E39" s="31" t="str">
        <f t="shared" si="5"/>
        <v>mm</v>
      </c>
      <c r="F39" s="27" t="str">
        <f t="shared" si="5"/>
        <v xml:space="preserve"> =</v>
      </c>
      <c r="G39" s="32">
        <f t="shared" si="5"/>
        <v>0.48</v>
      </c>
      <c r="H39" s="33" t="str">
        <f t="shared" si="5"/>
        <v>cm</v>
      </c>
      <c r="I39" s="57"/>
      <c r="J39" s="15"/>
      <c r="K39" s="49"/>
      <c r="L39" s="17">
        <f t="shared" si="6"/>
        <v>4</v>
      </c>
      <c r="M39" s="14"/>
      <c r="N39" s="30">
        <f t="shared" si="7"/>
        <v>10.799999999999999</v>
      </c>
      <c r="O39" s="31" t="str">
        <f t="shared" si="7"/>
        <v>m²</v>
      </c>
      <c r="P39" s="27" t="str">
        <f t="shared" si="7"/>
        <v xml:space="preserve"> =</v>
      </c>
      <c r="Q39" s="32">
        <f t="shared" si="7"/>
        <v>1080</v>
      </c>
      <c r="R39" s="14" t="str">
        <f t="shared" si="7"/>
        <v>dm²</v>
      </c>
      <c r="S39" s="48"/>
      <c r="T39" s="12"/>
    </row>
    <row r="40" spans="1:20" s="73" customFormat="1" ht="11.25">
      <c r="A40" s="38"/>
      <c r="B40" s="17">
        <f t="shared" si="4"/>
        <v>5</v>
      </c>
      <c r="C40" s="14"/>
      <c r="D40" s="30">
        <f t="shared" si="5"/>
        <v>14.399999999999999</v>
      </c>
      <c r="E40" s="31" t="str">
        <f t="shared" si="5"/>
        <v>cm</v>
      </c>
      <c r="F40" s="27" t="str">
        <f t="shared" si="5"/>
        <v xml:space="preserve"> =</v>
      </c>
      <c r="G40" s="32">
        <f t="shared" si="5"/>
        <v>0.14399999999999999</v>
      </c>
      <c r="H40" s="33" t="str">
        <f t="shared" si="5"/>
        <v>m</v>
      </c>
      <c r="I40" s="57"/>
      <c r="J40" s="15"/>
      <c r="K40" s="49"/>
      <c r="L40" s="17">
        <f t="shared" si="6"/>
        <v>5</v>
      </c>
      <c r="M40" s="14"/>
      <c r="N40" s="30">
        <f t="shared" si="7"/>
        <v>48</v>
      </c>
      <c r="O40" s="31" t="str">
        <f t="shared" si="7"/>
        <v>dm²</v>
      </c>
      <c r="P40" s="27" t="str">
        <f t="shared" si="7"/>
        <v xml:space="preserve"> =</v>
      </c>
      <c r="Q40" s="32">
        <f t="shared" si="7"/>
        <v>0.48</v>
      </c>
      <c r="R40" s="14" t="str">
        <f t="shared" si="7"/>
        <v>m²</v>
      </c>
      <c r="S40" s="48"/>
      <c r="T40" s="12"/>
    </row>
    <row r="41" spans="1:20" s="73" customFormat="1" ht="11.25">
      <c r="A41" s="38"/>
      <c r="B41" s="17">
        <f t="shared" si="4"/>
        <v>6</v>
      </c>
      <c r="C41" s="14"/>
      <c r="D41" s="30">
        <f t="shared" si="5"/>
        <v>7524</v>
      </c>
      <c r="E41" s="31" t="str">
        <f t="shared" si="5"/>
        <v>m</v>
      </c>
      <c r="F41" s="27" t="str">
        <f t="shared" si="5"/>
        <v xml:space="preserve"> =</v>
      </c>
      <c r="G41" s="32">
        <f t="shared" si="5"/>
        <v>7.524</v>
      </c>
      <c r="H41" s="33" t="str">
        <f t="shared" si="5"/>
        <v>km</v>
      </c>
      <c r="I41" s="57"/>
      <c r="J41" s="15"/>
      <c r="K41" s="49"/>
      <c r="L41" s="17">
        <f t="shared" si="6"/>
        <v>6</v>
      </c>
      <c r="M41" s="14"/>
      <c r="N41" s="30">
        <f t="shared" si="7"/>
        <v>399.59999999999997</v>
      </c>
      <c r="O41" s="31" t="str">
        <f t="shared" si="7"/>
        <v>m²</v>
      </c>
      <c r="P41" s="27" t="str">
        <f t="shared" si="7"/>
        <v xml:space="preserve"> =</v>
      </c>
      <c r="Q41" s="32">
        <f t="shared" si="7"/>
        <v>3.9959999999999996E-2</v>
      </c>
      <c r="R41" s="14" t="str">
        <f t="shared" si="7"/>
        <v>ha</v>
      </c>
      <c r="S41" s="48"/>
      <c r="T41" s="12"/>
    </row>
    <row r="42" spans="1:20" s="73" customFormat="1" ht="11.25">
      <c r="A42" s="38"/>
      <c r="B42" s="17">
        <f t="shared" si="4"/>
        <v>7</v>
      </c>
      <c r="C42" s="14"/>
      <c r="D42" s="30">
        <f t="shared" si="5"/>
        <v>666</v>
      </c>
      <c r="E42" s="31" t="str">
        <f t="shared" si="5"/>
        <v>mm</v>
      </c>
      <c r="F42" s="27" t="str">
        <f t="shared" si="5"/>
        <v xml:space="preserve"> =</v>
      </c>
      <c r="G42" s="32">
        <f t="shared" si="5"/>
        <v>0.66600000000000004</v>
      </c>
      <c r="H42" s="33" t="str">
        <f t="shared" si="5"/>
        <v>m</v>
      </c>
      <c r="I42" s="57"/>
      <c r="J42" s="15"/>
      <c r="K42" s="49"/>
      <c r="L42" s="17">
        <f t="shared" si="6"/>
        <v>7</v>
      </c>
      <c r="M42" s="14"/>
      <c r="N42" s="30">
        <f t="shared" si="7"/>
        <v>9324</v>
      </c>
      <c r="O42" s="31" t="str">
        <f t="shared" si="7"/>
        <v>mm²</v>
      </c>
      <c r="P42" s="27" t="str">
        <f t="shared" si="7"/>
        <v xml:space="preserve"> =</v>
      </c>
      <c r="Q42" s="32">
        <f t="shared" si="7"/>
        <v>0.93240000000000001</v>
      </c>
      <c r="R42" s="14" t="str">
        <f t="shared" si="7"/>
        <v>dm²</v>
      </c>
      <c r="S42" s="48"/>
      <c r="T42" s="12"/>
    </row>
    <row r="43" spans="1:20" s="73" customFormat="1" ht="11.25">
      <c r="A43" s="38"/>
      <c r="B43" s="17">
        <f t="shared" si="4"/>
        <v>8</v>
      </c>
      <c r="C43" s="14"/>
      <c r="D43" s="30">
        <f t="shared" si="5"/>
        <v>1.7999999999999999E-2</v>
      </c>
      <c r="E43" s="31" t="str">
        <f t="shared" si="5"/>
        <v>m</v>
      </c>
      <c r="F43" s="27" t="str">
        <f t="shared" si="5"/>
        <v xml:space="preserve"> =</v>
      </c>
      <c r="G43" s="32">
        <f t="shared" si="5"/>
        <v>1.7999999999999998</v>
      </c>
      <c r="H43" s="33" t="str">
        <f t="shared" si="5"/>
        <v>cm</v>
      </c>
      <c r="I43" s="57"/>
      <c r="J43" s="15"/>
      <c r="K43" s="49"/>
      <c r="L43" s="17">
        <f t="shared" si="6"/>
        <v>8</v>
      </c>
      <c r="M43" s="14"/>
      <c r="N43" s="30">
        <f t="shared" si="7"/>
        <v>0.66600000000000004</v>
      </c>
      <c r="O43" s="31" t="str">
        <f t="shared" si="7"/>
        <v>m²</v>
      </c>
      <c r="P43" s="27" t="str">
        <f t="shared" si="7"/>
        <v xml:space="preserve"> =</v>
      </c>
      <c r="Q43" s="32">
        <f t="shared" si="7"/>
        <v>66.600000000000009</v>
      </c>
      <c r="R43" s="14" t="str">
        <f t="shared" si="7"/>
        <v>dm²</v>
      </c>
      <c r="S43" s="48"/>
      <c r="T43" s="12"/>
    </row>
    <row r="44" spans="1:20" s="73" customFormat="1" ht="11.25">
      <c r="A44" s="38"/>
      <c r="B44" s="17">
        <f t="shared" si="4"/>
        <v>9</v>
      </c>
      <c r="C44" s="14"/>
      <c r="D44" s="30">
        <f t="shared" si="5"/>
        <v>1.32</v>
      </c>
      <c r="E44" s="31" t="str">
        <f t="shared" si="5"/>
        <v>cm</v>
      </c>
      <c r="F44" s="27" t="str">
        <f t="shared" si="5"/>
        <v xml:space="preserve"> =</v>
      </c>
      <c r="G44" s="32">
        <f t="shared" si="5"/>
        <v>13.200000000000001</v>
      </c>
      <c r="H44" s="33" t="str">
        <f t="shared" si="5"/>
        <v>mm</v>
      </c>
      <c r="I44" s="57"/>
      <c r="J44" s="15"/>
      <c r="K44" s="49"/>
      <c r="L44" s="17">
        <f t="shared" si="6"/>
        <v>9</v>
      </c>
      <c r="M44" s="14"/>
      <c r="N44" s="30">
        <f t="shared" si="7"/>
        <v>15.6</v>
      </c>
      <c r="O44" s="31" t="str">
        <f t="shared" si="7"/>
        <v>dm²</v>
      </c>
      <c r="P44" s="27" t="str">
        <f t="shared" si="7"/>
        <v xml:space="preserve"> =</v>
      </c>
      <c r="Q44" s="32">
        <f t="shared" si="7"/>
        <v>156000</v>
      </c>
      <c r="R44" s="14" t="str">
        <f t="shared" si="7"/>
        <v>mm²</v>
      </c>
      <c r="S44" s="48"/>
      <c r="T44" s="12"/>
    </row>
    <row r="45" spans="1:20" s="73" customFormat="1" ht="11.25">
      <c r="A45" s="38"/>
      <c r="B45" s="17">
        <f t="shared" si="4"/>
        <v>10</v>
      </c>
      <c r="C45" s="14"/>
      <c r="D45" s="30">
        <f t="shared" si="5"/>
        <v>3.96E-3</v>
      </c>
      <c r="E45" s="31" t="str">
        <f t="shared" si="5"/>
        <v>km</v>
      </c>
      <c r="F45" s="27" t="str">
        <f t="shared" si="5"/>
        <v xml:space="preserve"> =</v>
      </c>
      <c r="G45" s="32">
        <f t="shared" si="5"/>
        <v>3960</v>
      </c>
      <c r="H45" s="33" t="str">
        <f t="shared" si="5"/>
        <v>mm</v>
      </c>
      <c r="I45" s="57"/>
      <c r="J45" s="15"/>
      <c r="K45" s="49"/>
      <c r="L45" s="17">
        <f t="shared" si="6"/>
        <v>10</v>
      </c>
      <c r="M45" s="14"/>
      <c r="N45" s="30">
        <f t="shared" si="7"/>
        <v>3.0000000000000001E-3</v>
      </c>
      <c r="O45" s="31" t="str">
        <f t="shared" si="7"/>
        <v>ha</v>
      </c>
      <c r="P45" s="27" t="str">
        <f t="shared" si="7"/>
        <v xml:space="preserve"> =</v>
      </c>
      <c r="Q45" s="32">
        <f t="shared" si="7"/>
        <v>30</v>
      </c>
      <c r="R45" s="14" t="str">
        <f t="shared" si="7"/>
        <v>m²</v>
      </c>
      <c r="S45" s="48"/>
      <c r="T45" s="12"/>
    </row>
    <row r="46" spans="1:20" s="73" customFormat="1" ht="4.5" customHeight="1">
      <c r="A46" s="52"/>
      <c r="B46" s="53"/>
      <c r="C46" s="50"/>
      <c r="D46" s="53"/>
      <c r="E46" s="53"/>
      <c r="F46" s="54"/>
      <c r="G46" s="53"/>
      <c r="H46" s="53"/>
      <c r="I46" s="55"/>
      <c r="J46" s="12"/>
      <c r="K46" s="39"/>
      <c r="L46" s="50"/>
      <c r="M46" s="50"/>
      <c r="N46" s="50"/>
      <c r="O46" s="50"/>
      <c r="P46" s="51"/>
      <c r="Q46" s="50"/>
      <c r="R46" s="50"/>
      <c r="S46" s="48"/>
      <c r="T46" s="12"/>
    </row>
    <row r="47" spans="1:20" s="72" customFormat="1" ht="11.25">
      <c r="A47" s="37"/>
      <c r="B47" s="13">
        <f t="shared" ref="B47:B56" si="8">B20</f>
        <v>1</v>
      </c>
      <c r="C47" s="13"/>
      <c r="D47" s="30">
        <f t="shared" ref="D47:H56" si="9">D20</f>
        <v>0.20400000000000001</v>
      </c>
      <c r="E47" s="31" t="str">
        <f t="shared" si="9"/>
        <v>km</v>
      </c>
      <c r="F47" s="27" t="str">
        <f t="shared" si="9"/>
        <v xml:space="preserve"> =</v>
      </c>
      <c r="G47" s="32">
        <f t="shared" si="9"/>
        <v>204.00000000000003</v>
      </c>
      <c r="H47" s="33" t="str">
        <f t="shared" si="9"/>
        <v>m</v>
      </c>
      <c r="I47" s="58"/>
      <c r="J47" s="12"/>
      <c r="K47" s="38"/>
      <c r="L47" s="13">
        <f t="shared" ref="L47:L56" si="10">L20</f>
        <v>1</v>
      </c>
      <c r="M47" s="13"/>
      <c r="N47" s="30">
        <f t="shared" ref="N47:R56" si="11">N20</f>
        <v>0.12</v>
      </c>
      <c r="O47" s="31" t="str">
        <f t="shared" si="11"/>
        <v>m²</v>
      </c>
      <c r="P47" s="27" t="str">
        <f t="shared" si="11"/>
        <v xml:space="preserve"> =</v>
      </c>
      <c r="Q47" s="32">
        <f t="shared" si="11"/>
        <v>1200</v>
      </c>
      <c r="R47" s="16" t="str">
        <f t="shared" si="11"/>
        <v>cm²</v>
      </c>
      <c r="S47" s="47"/>
      <c r="T47" s="2"/>
    </row>
    <row r="48" spans="1:20" s="73" customFormat="1" ht="11.25">
      <c r="A48" s="38"/>
      <c r="B48" s="13">
        <f t="shared" si="8"/>
        <v>2</v>
      </c>
      <c r="C48" s="13"/>
      <c r="D48" s="30">
        <f t="shared" si="9"/>
        <v>52.8</v>
      </c>
      <c r="E48" s="31" t="str">
        <f t="shared" si="9"/>
        <v>cm</v>
      </c>
      <c r="F48" s="27" t="str">
        <f t="shared" si="9"/>
        <v xml:space="preserve"> =</v>
      </c>
      <c r="G48" s="32">
        <f t="shared" si="9"/>
        <v>0.52800000000000002</v>
      </c>
      <c r="H48" s="33" t="str">
        <f t="shared" si="9"/>
        <v>m</v>
      </c>
      <c r="I48" s="58"/>
      <c r="J48" s="12"/>
      <c r="K48" s="38"/>
      <c r="L48" s="13">
        <f t="shared" si="10"/>
        <v>2</v>
      </c>
      <c r="M48" s="13"/>
      <c r="N48" s="30">
        <f t="shared" si="11"/>
        <v>266.39999999999998</v>
      </c>
      <c r="O48" s="31" t="str">
        <f t="shared" si="11"/>
        <v>m²</v>
      </c>
      <c r="P48" s="27" t="str">
        <f t="shared" si="11"/>
        <v xml:space="preserve"> =</v>
      </c>
      <c r="Q48" s="32">
        <f t="shared" si="11"/>
        <v>2.6639999999999997</v>
      </c>
      <c r="R48" s="16" t="str">
        <f t="shared" si="11"/>
        <v>a</v>
      </c>
      <c r="S48" s="48"/>
      <c r="T48" s="12"/>
    </row>
    <row r="49" spans="1:20" s="73" customFormat="1" ht="11.25">
      <c r="A49" s="38"/>
      <c r="B49" s="13">
        <f t="shared" si="8"/>
        <v>3</v>
      </c>
      <c r="C49" s="13"/>
      <c r="D49" s="30">
        <f t="shared" si="9"/>
        <v>0.14807999999999999</v>
      </c>
      <c r="E49" s="31" t="str">
        <f t="shared" si="9"/>
        <v>m</v>
      </c>
      <c r="F49" s="27" t="str">
        <f t="shared" si="9"/>
        <v xml:space="preserve"> =</v>
      </c>
      <c r="G49" s="32">
        <f t="shared" si="9"/>
        <v>148.07999999999998</v>
      </c>
      <c r="H49" s="33" t="str">
        <f t="shared" si="9"/>
        <v>mm</v>
      </c>
      <c r="I49" s="58"/>
      <c r="J49" s="12"/>
      <c r="K49" s="38"/>
      <c r="L49" s="13">
        <f t="shared" si="10"/>
        <v>3</v>
      </c>
      <c r="M49" s="13"/>
      <c r="N49" s="30">
        <f t="shared" si="11"/>
        <v>1.1879999999999999</v>
      </c>
      <c r="O49" s="31" t="str">
        <f t="shared" si="11"/>
        <v>ha</v>
      </c>
      <c r="P49" s="27" t="str">
        <f t="shared" si="11"/>
        <v xml:space="preserve"> =</v>
      </c>
      <c r="Q49" s="32">
        <f t="shared" si="11"/>
        <v>118.8</v>
      </c>
      <c r="R49" s="16" t="str">
        <f t="shared" si="11"/>
        <v>a</v>
      </c>
      <c r="S49" s="48"/>
      <c r="T49" s="12"/>
    </row>
    <row r="50" spans="1:20" s="73" customFormat="1" ht="11.25">
      <c r="A50" s="38"/>
      <c r="B50" s="13">
        <f t="shared" si="8"/>
        <v>4</v>
      </c>
      <c r="C50" s="13"/>
      <c r="D50" s="30">
        <f t="shared" si="9"/>
        <v>5.52</v>
      </c>
      <c r="E50" s="31" t="str">
        <f t="shared" si="9"/>
        <v>mm</v>
      </c>
      <c r="F50" s="27" t="str">
        <f t="shared" si="9"/>
        <v xml:space="preserve"> =</v>
      </c>
      <c r="G50" s="32">
        <f t="shared" si="9"/>
        <v>0.55199999999999994</v>
      </c>
      <c r="H50" s="33" t="str">
        <f t="shared" si="9"/>
        <v>cm</v>
      </c>
      <c r="I50" s="58"/>
      <c r="J50" s="12"/>
      <c r="K50" s="38"/>
      <c r="L50" s="13">
        <f t="shared" si="10"/>
        <v>4</v>
      </c>
      <c r="M50" s="13"/>
      <c r="N50" s="30">
        <f t="shared" si="11"/>
        <v>32.4</v>
      </c>
      <c r="O50" s="31" t="str">
        <f t="shared" si="11"/>
        <v>mm²</v>
      </c>
      <c r="P50" s="27" t="str">
        <f t="shared" si="11"/>
        <v xml:space="preserve"> =</v>
      </c>
      <c r="Q50" s="32">
        <f t="shared" si="11"/>
        <v>0.32400000000000001</v>
      </c>
      <c r="R50" s="16" t="str">
        <f t="shared" si="11"/>
        <v>cm²</v>
      </c>
      <c r="S50" s="48"/>
      <c r="T50" s="12"/>
    </row>
    <row r="51" spans="1:20" s="73" customFormat="1" ht="11.25">
      <c r="A51" s="38"/>
      <c r="B51" s="13">
        <f t="shared" si="8"/>
        <v>5</v>
      </c>
      <c r="C51" s="13"/>
      <c r="D51" s="30">
        <f t="shared" si="9"/>
        <v>121.08</v>
      </c>
      <c r="E51" s="31" t="str">
        <f t="shared" si="9"/>
        <v>cm</v>
      </c>
      <c r="F51" s="27" t="str">
        <f t="shared" si="9"/>
        <v xml:space="preserve"> =</v>
      </c>
      <c r="G51" s="32">
        <f t="shared" si="9"/>
        <v>1.2107999999999999</v>
      </c>
      <c r="H51" s="33" t="str">
        <f t="shared" si="9"/>
        <v>m</v>
      </c>
      <c r="I51" s="58"/>
      <c r="J51" s="12"/>
      <c r="K51" s="38"/>
      <c r="L51" s="13">
        <f t="shared" si="10"/>
        <v>5</v>
      </c>
      <c r="M51" s="13"/>
      <c r="N51" s="30">
        <f t="shared" si="11"/>
        <v>399.96</v>
      </c>
      <c r="O51" s="31" t="str">
        <f t="shared" si="11"/>
        <v>ha</v>
      </c>
      <c r="P51" s="27" t="str">
        <f t="shared" si="11"/>
        <v xml:space="preserve"> =</v>
      </c>
      <c r="Q51" s="32">
        <f t="shared" si="11"/>
        <v>3999600</v>
      </c>
      <c r="R51" s="16" t="str">
        <f t="shared" si="11"/>
        <v>m²</v>
      </c>
      <c r="S51" s="48"/>
      <c r="T51" s="12"/>
    </row>
    <row r="52" spans="1:20" s="73" customFormat="1" ht="11.25">
      <c r="A52" s="38"/>
      <c r="B52" s="13">
        <f t="shared" si="8"/>
        <v>6</v>
      </c>
      <c r="C52" s="13"/>
      <c r="D52" s="30">
        <f t="shared" si="9"/>
        <v>66</v>
      </c>
      <c r="E52" s="31" t="str">
        <f t="shared" si="9"/>
        <v>m</v>
      </c>
      <c r="F52" s="27" t="str">
        <f t="shared" si="9"/>
        <v xml:space="preserve"> =</v>
      </c>
      <c r="G52" s="32">
        <f t="shared" si="9"/>
        <v>6.6000000000000003E-2</v>
      </c>
      <c r="H52" s="33" t="str">
        <f t="shared" si="9"/>
        <v>km</v>
      </c>
      <c r="I52" s="58"/>
      <c r="J52" s="12"/>
      <c r="K52" s="38"/>
      <c r="L52" s="13">
        <f t="shared" si="10"/>
        <v>6</v>
      </c>
      <c r="M52" s="13"/>
      <c r="N52" s="30">
        <f t="shared" si="11"/>
        <v>9.9600000000000009</v>
      </c>
      <c r="O52" s="31" t="str">
        <f t="shared" si="11"/>
        <v>m²</v>
      </c>
      <c r="P52" s="27" t="str">
        <f t="shared" si="11"/>
        <v xml:space="preserve"> =</v>
      </c>
      <c r="Q52" s="32">
        <f t="shared" si="11"/>
        <v>9.9600000000000008E-2</v>
      </c>
      <c r="R52" s="16" t="str">
        <f t="shared" si="11"/>
        <v>a</v>
      </c>
      <c r="S52" s="48"/>
      <c r="T52" s="12"/>
    </row>
    <row r="53" spans="1:20" s="73" customFormat="1" ht="11.25">
      <c r="A53" s="38"/>
      <c r="B53" s="13">
        <f t="shared" si="8"/>
        <v>7</v>
      </c>
      <c r="C53" s="13"/>
      <c r="D53" s="30">
        <f t="shared" si="9"/>
        <v>6</v>
      </c>
      <c r="E53" s="31" t="str">
        <f t="shared" si="9"/>
        <v>mm</v>
      </c>
      <c r="F53" s="27" t="str">
        <f t="shared" si="9"/>
        <v xml:space="preserve"> =</v>
      </c>
      <c r="G53" s="32">
        <f t="shared" si="9"/>
        <v>6.0000000000000001E-3</v>
      </c>
      <c r="H53" s="33" t="str">
        <f t="shared" si="9"/>
        <v>m</v>
      </c>
      <c r="I53" s="58"/>
      <c r="J53" s="12"/>
      <c r="K53" s="38"/>
      <c r="L53" s="13">
        <f t="shared" si="10"/>
        <v>7</v>
      </c>
      <c r="M53" s="13"/>
      <c r="N53" s="30">
        <f t="shared" si="11"/>
        <v>120</v>
      </c>
      <c r="O53" s="31" t="str">
        <f t="shared" si="11"/>
        <v>mm²</v>
      </c>
      <c r="P53" s="27" t="str">
        <f t="shared" si="11"/>
        <v xml:space="preserve"> =</v>
      </c>
      <c r="Q53" s="32">
        <f t="shared" si="11"/>
        <v>1.2E-2</v>
      </c>
      <c r="R53" s="16" t="str">
        <f t="shared" si="11"/>
        <v>dm²</v>
      </c>
      <c r="S53" s="48"/>
      <c r="T53" s="12"/>
    </row>
    <row r="54" spans="1:20" s="73" customFormat="1" ht="11.25">
      <c r="A54" s="38"/>
      <c r="B54" s="13">
        <f t="shared" si="8"/>
        <v>8</v>
      </c>
      <c r="C54" s="13"/>
      <c r="D54" s="30">
        <f t="shared" si="9"/>
        <v>0.12</v>
      </c>
      <c r="E54" s="31" t="str">
        <f t="shared" si="9"/>
        <v>m</v>
      </c>
      <c r="F54" s="27" t="str">
        <f t="shared" si="9"/>
        <v xml:space="preserve"> =</v>
      </c>
      <c r="G54" s="32">
        <f t="shared" si="9"/>
        <v>12</v>
      </c>
      <c r="H54" s="33" t="str">
        <f t="shared" si="9"/>
        <v>cm</v>
      </c>
      <c r="I54" s="58"/>
      <c r="J54" s="12"/>
      <c r="K54" s="38"/>
      <c r="L54" s="13">
        <f t="shared" si="10"/>
        <v>8</v>
      </c>
      <c r="M54" s="13"/>
      <c r="N54" s="30">
        <f t="shared" si="11"/>
        <v>0.96</v>
      </c>
      <c r="O54" s="31" t="str">
        <f t="shared" si="11"/>
        <v>m²</v>
      </c>
      <c r="P54" s="27" t="str">
        <f t="shared" si="11"/>
        <v xml:space="preserve"> =</v>
      </c>
      <c r="Q54" s="32">
        <f t="shared" si="11"/>
        <v>96</v>
      </c>
      <c r="R54" s="16" t="str">
        <f t="shared" si="11"/>
        <v>dm²</v>
      </c>
      <c r="S54" s="48"/>
      <c r="T54" s="12"/>
    </row>
    <row r="55" spans="1:20" s="73" customFormat="1" ht="11.25">
      <c r="A55" s="38"/>
      <c r="B55" s="13">
        <f t="shared" si="8"/>
        <v>9</v>
      </c>
      <c r="C55" s="13"/>
      <c r="D55" s="30">
        <f t="shared" si="9"/>
        <v>0.48</v>
      </c>
      <c r="E55" s="31" t="str">
        <f t="shared" si="9"/>
        <v>cm</v>
      </c>
      <c r="F55" s="27" t="str">
        <f t="shared" si="9"/>
        <v xml:space="preserve"> =</v>
      </c>
      <c r="G55" s="32">
        <f t="shared" si="9"/>
        <v>4.8</v>
      </c>
      <c r="H55" s="33" t="str">
        <f t="shared" si="9"/>
        <v>mm</v>
      </c>
      <c r="I55" s="58"/>
      <c r="J55" s="12"/>
      <c r="K55" s="38"/>
      <c r="L55" s="13">
        <f t="shared" si="10"/>
        <v>9</v>
      </c>
      <c r="M55" s="13"/>
      <c r="N55" s="30">
        <f t="shared" si="11"/>
        <v>0.06</v>
      </c>
      <c r="O55" s="31" t="str">
        <f t="shared" si="11"/>
        <v>dm²</v>
      </c>
      <c r="P55" s="27" t="str">
        <f t="shared" si="11"/>
        <v xml:space="preserve"> =</v>
      </c>
      <c r="Q55" s="32">
        <f t="shared" si="11"/>
        <v>600</v>
      </c>
      <c r="R55" s="16" t="str">
        <f t="shared" si="11"/>
        <v>mm²</v>
      </c>
      <c r="S55" s="48"/>
      <c r="T55" s="12"/>
    </row>
    <row r="56" spans="1:20" s="73" customFormat="1" ht="11.25">
      <c r="A56" s="38"/>
      <c r="B56" s="13">
        <f t="shared" si="8"/>
        <v>10</v>
      </c>
      <c r="C56" s="13"/>
      <c r="D56" s="30">
        <f t="shared" si="9"/>
        <v>3.5999999999999997E-4</v>
      </c>
      <c r="E56" s="31" t="str">
        <f t="shared" si="9"/>
        <v>km</v>
      </c>
      <c r="F56" s="27" t="str">
        <f t="shared" si="9"/>
        <v xml:space="preserve"> =</v>
      </c>
      <c r="G56" s="32">
        <f t="shared" si="9"/>
        <v>359.99999999999994</v>
      </c>
      <c r="H56" s="33" t="str">
        <f t="shared" si="9"/>
        <v>mm</v>
      </c>
      <c r="I56" s="58"/>
      <c r="J56" s="12"/>
      <c r="K56" s="38"/>
      <c r="L56" s="13">
        <f t="shared" si="10"/>
        <v>10</v>
      </c>
      <c r="M56" s="13"/>
      <c r="N56" s="30">
        <f t="shared" si="11"/>
        <v>4.8000000000000001E-4</v>
      </c>
      <c r="O56" s="31" t="str">
        <f t="shared" si="11"/>
        <v>ha</v>
      </c>
      <c r="P56" s="27" t="str">
        <f t="shared" si="11"/>
        <v xml:space="preserve"> =</v>
      </c>
      <c r="Q56" s="32">
        <f t="shared" si="11"/>
        <v>4.8000000000000001E-2</v>
      </c>
      <c r="R56" s="16" t="str">
        <f t="shared" si="11"/>
        <v>a</v>
      </c>
      <c r="S56" s="48"/>
      <c r="T56" s="12"/>
    </row>
    <row r="57" spans="1:20" s="73" customFormat="1" ht="5.25" customHeight="1" thickBot="1">
      <c r="A57" s="40"/>
      <c r="B57" s="41"/>
      <c r="C57" s="41"/>
      <c r="D57" s="41"/>
      <c r="E57" s="41"/>
      <c r="F57" s="42"/>
      <c r="G57" s="41"/>
      <c r="H57" s="41"/>
      <c r="I57" s="43"/>
      <c r="J57"/>
      <c r="K57" s="44"/>
      <c r="L57" s="41"/>
      <c r="M57" s="41"/>
      <c r="N57" s="41"/>
      <c r="O57" s="41"/>
      <c r="P57" s="42"/>
      <c r="Q57" s="41"/>
      <c r="R57" s="41"/>
      <c r="S57" s="45"/>
      <c r="T57" s="12"/>
    </row>
  </sheetData>
  <printOptions gridLines="1" gridLinesSet="0"/>
  <pageMargins left="0.33" right="0.18" top="0.23" bottom="0.46" header="0.14000000000000001" footer="0.15748031496062992"/>
  <pageSetup paperSize="9" orientation="portrait" horizontalDpi="360" verticalDpi="0" r:id="rId1"/>
  <headerFooter alignWithMargins="0">
    <oddHeader xml:space="preserve">&amp;C
</oddHeader>
    <oddFooter>&amp;C&amp;6&amp;A,    Seite &amp;P,   &amp;10&amp;F &amp;6- M. Pol.-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Stufe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Gebhard</cp:lastModifiedBy>
  <cp:lastPrinted>2001-03-24T17:54:12Z</cp:lastPrinted>
  <dcterms:created xsi:type="dcterms:W3CDTF">2001-03-26T05:49:29Z</dcterms:created>
  <dcterms:modified xsi:type="dcterms:W3CDTF">2011-11-11T07:59:20Z</dcterms:modified>
</cp:coreProperties>
</file>